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5/"/>
    </mc:Choice>
  </mc:AlternateContent>
  <xr:revisionPtr revIDLastSave="3" documentId="8_{2EAF4872-B42E-42D6-B5EA-046B2C3990DC}" xr6:coauthVersionLast="47" xr6:coauthVersionMax="47" xr10:uidLastSave="{3D8C9A1B-C794-43DB-BD39-006EC865C581}"/>
  <bookViews>
    <workbookView xWindow="-108" yWindow="-108" windowWidth="23256" windowHeight="12456" xr2:uid="{00000000-000D-0000-FFFF-FFFF00000000}"/>
  </bookViews>
  <sheets>
    <sheet name="Week 15" sheetId="3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S183" i="19"/>
  <c r="R183" i="19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S171" i="19"/>
  <c r="R171" i="19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S144" i="19"/>
  <c r="R144" i="19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S138" i="19"/>
  <c r="R138" i="19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S87" i="19"/>
  <c r="R87" i="19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S49" i="19"/>
  <c r="R49" i="19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S45" i="19"/>
  <c r="R45" i="19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A2" i="3"/>
  <c r="I1" i="3"/>
  <c r="F1" i="3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<sst xmlns="http://schemas.openxmlformats.org/spreadsheetml/2006/main" count="1068" uniqueCount="346">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</sst>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:G15">
  <tableColumns count="7">
    <tableColumn id="1" xr3:uid="{00000000-0010-0000-0200-000001000000}" name="No"/>
    <tableColumn id="2" xr3:uid="{00000000-0010-0000-0200-000002000000}" name="Last Name"/>
    <tableColumn id="3" xr3:uid="{00000000-0010-0000-0200-000003000000}" name="First Name"/>
    <tableColumn id="4" xr3:uid="{00000000-0010-0000-0200-000004000000}" name="Category"/>
    <tableColumn id="5" xr3:uid="{00000000-0010-0000-0200-000005000000}" name="Bike"/>
    <tableColumn id="6" xr3:uid="{00000000-0010-0000-0200-000006000000}" name="Club"/>
    <tableColumn id="7" xr3:uid="{00000000-0010-0000-0200-000007000000}" name="Time (mm:ss)"/>
  </tableColumns>
  <tableStyleInfo name="Week 1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X988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45525</v>
      </c>
      <c r="G1" s="5" t="s">
        <v>3</v>
      </c>
      <c r="H1" s="6"/>
      <c r="I1" s="6">
        <f>VLOOKUP(G1,Week_Event,2,FALSE())</f>
        <v>14857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/>
      <c r="B3" s="6" t="str">
        <f ca="1">IFERROR(__xludf.DUMMYFUNCTION("""COMPUTED_VALUE"""),"Burnett")</f>
        <v>Burnett</v>
      </c>
      <c r="C3" s="6" t="str">
        <f ca="1">IFERROR(__xludf.DUMMYFUNCTION("""COMPUTED_VALUE"""),"James")</f>
        <v>James</v>
      </c>
      <c r="D3" s="6" t="str">
        <f ca="1">IFERROR(__xludf.DUMMYFUNCTION("""COMPUTED_VALUE"""),"Open")</f>
        <v>Open</v>
      </c>
      <c r="E3" s="6" t="str">
        <f ca="1">IFERROR(__xludf.DUMMYFUNCTION("""COMPUTED_VALUE"""),"RB")</f>
        <v>RB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IFERROR(__xludf.DUMMYFUNCTION("""COMPUTED_VALUE"""),0.0160532407389837)</f>
        <v>1.60532407389837E-2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/>
      <c r="B4" s="6" t="str">
        <f ca="1">IFERROR(__xludf.DUMMYFUNCTION("""COMPUTED_VALUE"""),"Rigg")</f>
        <v>Rigg</v>
      </c>
      <c r="C4" s="6" t="str">
        <f ca="1">IFERROR(__xludf.DUMMYFUNCTION("""COMPUTED_VALUE"""),"Paul")</f>
        <v>Paul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IFERROR(__xludf.DUMMYFUNCTION("""COMPUTED_VALUE"""),"Musselburgh RCC")</f>
        <v>Musselburgh RCC</v>
      </c>
      <c r="G4" s="7">
        <f ca="1">IFERROR(__xludf.DUMMYFUNCTION("""COMPUTED_VALUE"""),0.016145833335031)</f>
        <v>1.6145833335031001E-2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/>
      <c r="B5" s="6" t="str">
        <f ca="1">IFERROR(__xludf.DUMMYFUNCTION("""COMPUTED_VALUE"""),"Hunter")</f>
        <v>Hunter</v>
      </c>
      <c r="C5" s="6" t="str">
        <f ca="1">IFERROR(__xludf.DUMMYFUNCTION("""COMPUTED_VALUE"""),"Jonathan")</f>
        <v>Jonathan</v>
      </c>
      <c r="D5" s="6" t="str">
        <f ca="1">IFERROR(__xludf.DUMMYFUNCTION("""COMPUTED_VALUE"""),"Open")</f>
        <v>Open</v>
      </c>
      <c r="E5" s="6" t="str">
        <f ca="1">IFERROR(__xludf.DUMMYFUNCTION("""COMPUTED_VALUE"""),"RB")</f>
        <v>RB</v>
      </c>
      <c r="F5" s="6" t="str">
        <f ca="1">IFERROR(__xludf.DUMMYFUNCTION("""COMPUTED_VALUE"""),"West Lothian Clarion")</f>
        <v>West Lothian Clarion</v>
      </c>
      <c r="G5" s="7">
        <f ca="1">IFERROR(__xludf.DUMMYFUNCTION("""COMPUTED_VALUE"""),0.0165509259277314)</f>
        <v>1.65509259277314E-2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/>
      <c r="B6" s="6" t="str">
        <f ca="1">IFERROR(__xludf.DUMMYFUNCTION("""COMPUTED_VALUE"""),"Edwards")</f>
        <v>Edwards</v>
      </c>
      <c r="C6" s="6" t="str">
        <f ca="1">IFERROR(__xludf.DUMMYFUNCTION("""COMPUTED_VALUE"""),"Rhys")</f>
        <v>Rhys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IFERROR(__xludf.DUMMYFUNCTION("""COMPUTED_VALUE"""),"trainSharp")</f>
        <v>trainSharp</v>
      </c>
      <c r="G6" s="7">
        <f ca="1">IFERROR(__xludf.DUMMYFUNCTION("""COMPUTED_VALUE"""),0.0168171296281798)</f>
        <v>1.68171296281798E-2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/>
      <c r="B7" s="6" t="str">
        <f ca="1">IFERROR(__xludf.DUMMYFUNCTION("""COMPUTED_VALUE"""),"Wee")</f>
        <v>Wee</v>
      </c>
      <c r="C7" s="6" t="str">
        <f ca="1">IFERROR(__xludf.DUMMYFUNCTION("""COMPUTED_VALUE"""),"Jordan")</f>
        <v>Jordan</v>
      </c>
      <c r="D7" s="6" t="str">
        <f ca="1">IFERROR(__xludf.DUMMYFUNCTION("""COMPUTED_VALUE"""),"Open")</f>
        <v>Open</v>
      </c>
      <c r="E7" s="6" t="str">
        <f ca="1">IFERROR(__xludf.DUMMYFUNCTION("""COMPUTED_VALUE"""),"TT")</f>
        <v>TT</v>
      </c>
      <c r="F7" s="6" t="str">
        <f ca="1">IFERROR(__xludf.DUMMYFUNCTION("""COMPUTED_VALUE"""),"Edinburgh Triathletes")</f>
        <v>Edinburgh Triathletes</v>
      </c>
      <c r="G7" s="7">
        <f ca="1">IFERROR(__xludf.DUMMYFUNCTION("""COMPUTED_VALUE"""),0.0169212962973688)</f>
        <v>1.6921296297368799E-2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/>
      <c r="B8" s="6" t="str">
        <f ca="1">IFERROR(__xludf.DUMMYFUNCTION("""COMPUTED_VALUE"""),"crombie")</f>
        <v>crombie</v>
      </c>
      <c r="C8" s="6" t="str">
        <f ca="1">IFERROR(__xludf.DUMMYFUNCTION("""COMPUTED_VALUE"""),"warren")</f>
        <v>warren</v>
      </c>
      <c r="D8" s="6" t="str">
        <f ca="1">IFERROR(__xludf.DUMMYFUNCTION("""COMPUTED_VALUE"""),"Open")</f>
        <v>Open</v>
      </c>
      <c r="E8" s="6" t="str">
        <f ca="1">IFERROR(__xludf.DUMMYFUNCTION("""COMPUTED_VALUE"""),"TT")</f>
        <v>TT</v>
      </c>
      <c r="F8" s="6" t="str">
        <f ca="1">IFERROR(__xludf.DUMMYFUNCTION("""COMPUTED_VALUE"""),"Vanelli-Project GO")</f>
        <v>Vanelli-Project GO</v>
      </c>
      <c r="G8" s="7">
        <f ca="1">IFERROR(__xludf.DUMMYFUNCTION("""COMPUTED_VALUE"""),0.0173263888900692)</f>
        <v>1.73263888900692E-2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/>
      <c r="B9" s="6" t="str">
        <f ca="1">IFERROR(__xludf.DUMMYFUNCTION("""COMPUTED_VALUE"""),"Alexander")</f>
        <v>Alexander</v>
      </c>
      <c r="C9" s="6" t="str">
        <f ca="1">IFERROR(__xludf.DUMMYFUNCTION("""COMPUTED_VALUE"""),"Paul")</f>
        <v>Paul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IFERROR(__xludf.DUMMYFUNCTION("""COMPUTED_VALUE"""),"Musselburgh RCC")</f>
        <v>Musselburgh RCC</v>
      </c>
      <c r="G9" s="7">
        <f ca="1">IFERROR(__xludf.DUMMYFUNCTION("""COMPUTED_VALUE"""),0.0176620370366435)</f>
        <v>1.7662037036643499E-2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/>
      <c r="B10" s="6" t="str">
        <f ca="1">IFERROR(__xludf.DUMMYFUNCTION("""COMPUTED_VALUE"""),"Hellewell")</f>
        <v>Hellewell</v>
      </c>
      <c r="C10" s="6" t="str">
        <f ca="1">IFERROR(__xludf.DUMMYFUNCTION("""COMPUTED_VALUE"""),"Simon")</f>
        <v>Simon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IFERROR(__xludf.DUMMYFUNCTION("""COMPUTED_VALUE"""),0.0180787037024856)</f>
        <v>1.8078703702485599E-2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/>
      <c r="B11" s="6" t="str">
        <f ca="1">IFERROR(__xludf.DUMMYFUNCTION("""COMPUTED_VALUE"""),"McKinlay")</f>
        <v>McKinlay</v>
      </c>
      <c r="C11" s="6" t="str">
        <f ca="1">IFERROR(__xludf.DUMMYFUNCTION("""COMPUTED_VALUE"""),"Karen")</f>
        <v>Karen</v>
      </c>
      <c r="D11" s="6" t="str">
        <f ca="1">IFERROR(__xludf.DUMMYFUNCTION("""COMPUTED_VALUE"""),"Open")</f>
        <v>Open</v>
      </c>
      <c r="E11" s="6" t="str">
        <f ca="1">IFERROR(__xludf.DUMMYFUNCTION("""COMPUTED_VALUE"""),"RB")</f>
        <v>RB</v>
      </c>
      <c r="F11" s="6" t="str">
        <f ca="1">IFERROR(__xludf.DUMMYFUNCTION("""COMPUTED_VALUE"""),"Edinburgh Road Club")</f>
        <v>Edinburgh Road Club</v>
      </c>
      <c r="G11" s="7">
        <f ca="1">IFERROR(__xludf.DUMMYFUNCTION("""COMPUTED_VALUE"""),0.0202083333315385)</f>
        <v>2.02083333315385E-2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/>
      <c r="B12" s="6" t="str">
        <f ca="1">IFERROR(__xludf.DUMMYFUNCTION("""COMPUTED_VALUE"""),"De Malet Roquefort")</f>
        <v>De Malet Roquefort</v>
      </c>
      <c r="C12" s="6" t="str">
        <f ca="1">IFERROR(__xludf.DUMMYFUNCTION("""COMPUTED_VALUE"""),"Sophie")</f>
        <v>Sophie</v>
      </c>
      <c r="D12" s="6" t="str">
        <f ca="1">IFERROR(__xludf.DUMMYFUNCTION("""COMPUTED_VALUE"""),"Female")</f>
        <v>Female</v>
      </c>
      <c r="E12" s="6" t="str">
        <f ca="1">IFERROR(__xludf.DUMMYFUNCTION("""COMPUTED_VALUE"""),"TT")</f>
        <v>TT</v>
      </c>
      <c r="F12" s="6" t="str">
        <f ca="1">IFERROR(__xludf.DUMMYFUNCTION("""COMPUTED_VALUE"""),"Hervelo Cycling Club")</f>
        <v>Hervelo Cycling Club</v>
      </c>
      <c r="G12" s="7">
        <f ca="1">IFERROR(__xludf.DUMMYFUNCTION("""COMPUTED_VALUE"""),0.02685185185328)</f>
        <v>2.6851851853280002E-2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 t="str">
        <f ca="1">IFERROR(__xludf.DUMMYFUNCTION("""COMPUTED_VALUE"""),"")</f>
        <v/>
      </c>
      <c r="B13" s="6" t="str">
        <f ca="1">IFERROR(__xludf.DUMMYFUNCTION("""COMPUTED_VALUE"""),"")</f>
        <v/>
      </c>
      <c r="C13" s="6" t="str">
        <f ca="1">IFERROR(__xludf.DUMMYFUNCTION("""COMPUTED_VALUE"""),"")</f>
        <v/>
      </c>
      <c r="D13" s="6" t="str">
        <f ca="1">IFERROR(__xludf.DUMMYFUNCTION("""COMPUTED_VALUE"""),"")</f>
        <v/>
      </c>
      <c r="E13" s="6" t="str">
        <f ca="1">IFERROR(__xludf.DUMMYFUNCTION("""COMPUTED_VALUE"""),"")</f>
        <v/>
      </c>
      <c r="F13" s="6" t="str">
        <f ca="1">IFERROR(__xludf.DUMMYFUNCTION("""COMPUTED_VALUE"""),"")</f>
        <v/>
      </c>
      <c r="G13" s="7" t="str">
        <f ca="1">IFERROR(__xludf.DUMMYFUNCTION("""COMPUTED_VALUE"""),"")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/>
      <c r="B14" s="6" t="str">
        <f ca="1">IFERROR(__xludf.DUMMYFUNCTION("""COMPUTED_VALUE"""),"Cockerline")</f>
        <v>Cockerline</v>
      </c>
      <c r="C14" s="6" t="str">
        <f ca="1">IFERROR(__xludf.DUMMYFUNCTION("""COMPUTED_VALUE"""),"Rob")</f>
        <v>Rob</v>
      </c>
      <c r="D14" s="6" t="str">
        <f ca="1">IFERROR(__xludf.DUMMYFUNCTION("""COMPUTED_VALUE"""),"Open")</f>
        <v>Open</v>
      </c>
      <c r="E14" s="6" t="str">
        <f ca="1">IFERROR(__xludf.DUMMYFUNCTION("""COMPUTED_VALUE"""),"RB")</f>
        <v>RB</v>
      </c>
      <c r="F14" s="6" t="str">
        <f ca="1">IFERROR(__xludf.DUMMYFUNCTION("""COMPUTED_VALUE"""),"#I have no club")</f>
        <v>#I have no club</v>
      </c>
      <c r="G14" s="7" t="str">
        <f ca="1">IFERROR(__xludf.DUMMYFUNCTION("""COMPUTED_VALUE"""),"DNS")</f>
        <v>DNS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/>
      <c r="B15" s="6" t="str">
        <f ca="1">IFERROR(__xludf.DUMMYFUNCTION("""COMPUTED_VALUE"""),"Taylor")</f>
        <v>Taylor</v>
      </c>
      <c r="C15" s="6" t="str">
        <f ca="1">IFERROR(__xludf.DUMMYFUNCTION("""COMPUTED_VALUE"""),"Ross")</f>
        <v>Ross</v>
      </c>
      <c r="D15" s="6" t="str">
        <f ca="1">IFERROR(__xludf.DUMMYFUNCTION("""COMPUTED_VALUE"""),"Open")</f>
        <v>Open</v>
      </c>
      <c r="E15" s="6" t="str">
        <f ca="1">IFERROR(__xludf.DUMMYFUNCTION("""COMPUTED_VALUE"""),"TT")</f>
        <v>TT</v>
      </c>
      <c r="F15" s="6" t="str">
        <f ca="1">IFERROR(__xludf.DUMMYFUNCTION("""COMPUTED_VALUE"""),"Edinburgh Road Club")</f>
        <v>Edinburgh Road Club</v>
      </c>
      <c r="G15" s="7" t="str">
        <f ca="1">IFERROR(__xludf.DUMMYFUNCTION("""COMPUTED_VALUE"""),"DNS")</f>
        <v>DNS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</sheetData>
  <mergeCells count="1">
    <mergeCell ref="A1:B1"/>
  </mergeCells>
  <dataValidations count="1">
    <dataValidation type="list" allowBlank="1" showErrorMessage="1" sqref="G1" xr:uid="{00000000-0002-0000-02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15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2024-09-08T21:00:44Z</dcterms:modified>
</cp:coreProperties>
</file>