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4/"/>
    </mc:Choice>
  </mc:AlternateContent>
  <xr:revisionPtr revIDLastSave="3" documentId="8_{B9EB5FA1-F53C-4B59-B3F6-96735B5A4173}" xr6:coauthVersionLast="47" xr6:coauthVersionMax="47" xr10:uidLastSave="{88F16FBD-3985-42AC-B2A9-F59DC2D24EB8}"/>
  <bookViews>
    <workbookView xWindow="-108" yWindow="-108" windowWidth="23256" windowHeight="12456" xr2:uid="{00000000-000D-0000-FFFF-FFFF00000000}"/>
  </bookViews>
  <sheets>
    <sheet name="Week 14" sheetId="4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S211" i="19"/>
  <c r="R211" i="19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S183" i="19"/>
  <c r="R183" i="19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G18" i="4"/>
  <c r="F18" i="4"/>
  <c r="E18" i="4"/>
  <c r="D18" i="4"/>
  <c r="C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G13" i="4"/>
  <c r="F13" i="4"/>
  <c r="E13" i="4"/>
  <c r="D13" i="4"/>
  <c r="C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G8" i="4"/>
  <c r="F8" i="4"/>
  <c r="E8" i="4"/>
  <c r="D8" i="4"/>
  <c r="C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G3" i="4"/>
  <c r="F3" i="4"/>
  <c r="E3" i="4"/>
  <c r="D3" i="4"/>
  <c r="C3" i="4"/>
  <c r="B3" i="4"/>
  <c r="A3" i="4"/>
  <c r="G2" i="4"/>
  <c r="F2" i="4"/>
  <c r="E2" i="4"/>
  <c r="D2" i="4"/>
  <c r="C2" i="4"/>
  <c r="B2" i="4"/>
  <c r="A2" i="4"/>
  <c r="I1" i="4"/>
  <c r="F1" i="4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<sst xmlns="http://schemas.openxmlformats.org/spreadsheetml/2006/main" count="1068" uniqueCount="346">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</sst>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2:G21">
  <tableColumns count="7">
    <tableColumn id="1" xr3:uid="{00000000-0010-0000-0300-000001000000}" name="No"/>
    <tableColumn id="2" xr3:uid="{00000000-0010-0000-0300-000002000000}" name="Last Name"/>
    <tableColumn id="3" xr3:uid="{00000000-0010-0000-0300-000003000000}" name="First Name"/>
    <tableColumn id="4" xr3:uid="{00000000-0010-0000-0300-000004000000}" name="Category"/>
    <tableColumn id="5" xr3:uid="{00000000-0010-0000-0300-000005000000}" name="Bike"/>
    <tableColumn id="6" xr3:uid="{00000000-0010-0000-0300-000006000000}" name="Club"/>
    <tableColumn id="7" xr3:uid="{00000000-0010-0000-0300-000007000000}" name="Time (mm:ss)"/>
  </tableColumns>
  <tableStyleInfo name="Week 1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</sheetPr>
  <dimension ref="A1:X994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45518</v>
      </c>
      <c r="G1" s="5" t="s">
        <v>4</v>
      </c>
      <c r="H1" s="6"/>
      <c r="I1" s="6">
        <f>VLOOKUP(G1,Week_Event,2,FALSE())</f>
        <v>14855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IFERROR(__xludf.DUMMYFUNCTION("""COMPUTED_VALUE"""),44)</f>
        <v>44</v>
      </c>
      <c r="B3" s="6" t="str">
        <f ca="1">IFERROR(__xludf.DUMMYFUNCTION("""COMPUTED_VALUE"""),"McColl")</f>
        <v>McColl</v>
      </c>
      <c r="C3" s="6" t="str">
        <f ca="1">IFERROR(__xludf.DUMMYFUNCTION("""COMPUTED_VALUE"""),"Barry")</f>
        <v>Barry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IFERROR(__xludf.DUMMYFUNCTION("""COMPUTED_VALUE"""),"Peebles Cycling Club")</f>
        <v>Peebles Cycling Club</v>
      </c>
      <c r="G3" s="7">
        <f ca="1">IFERROR(__xludf.DUMMYFUNCTION("""COMPUTED_VALUE"""),0.0144097222218988)</f>
        <v>1.4409722221898799E-2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IFERROR(__xludf.DUMMYFUNCTION("""COMPUTED_VALUE"""),48)</f>
        <v>48</v>
      </c>
      <c r="B4" s="6" t="str">
        <f ca="1">IFERROR(__xludf.DUMMYFUNCTION("""COMPUTED_VALUE"""),"Wuest")</f>
        <v>Wuest</v>
      </c>
      <c r="C4" s="6" t="str">
        <f ca="1">IFERROR(__xludf.DUMMYFUNCTION("""COMPUTED_VALUE"""),"Matthias")</f>
        <v>Matthias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IFERROR(__xludf.DUMMYFUNCTION("""COMPUTED_VALUE"""),"Ronde Cycling Club")</f>
        <v>Ronde Cycling Club</v>
      </c>
      <c r="G4" s="7">
        <f ca="1">IFERROR(__xludf.DUMMYFUNCTION("""COMPUTED_VALUE"""),0.0144675925912451)</f>
        <v>1.4467592591245099E-2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IFERROR(__xludf.DUMMYFUNCTION("""COMPUTED_VALUE"""),47)</f>
        <v>47</v>
      </c>
      <c r="B5" s="6" t="str">
        <f ca="1">IFERROR(__xludf.DUMMYFUNCTION("""COMPUTED_VALUE"""),"Easton")</f>
        <v>Easton</v>
      </c>
      <c r="C5" s="6" t="str">
        <f ca="1">IFERROR(__xludf.DUMMYFUNCTION("""COMPUTED_VALUE"""),"Alasdair")</f>
        <v>Alasdair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IFERROR(__xludf.DUMMYFUNCTION("""COMPUTED_VALUE"""),0.0147569444452528)</f>
        <v>1.4756944445252799E-2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IFERROR(__xludf.DUMMYFUNCTION("""COMPUTED_VALUE"""),43)</f>
        <v>43</v>
      </c>
      <c r="B6" s="6" t="str">
        <f ca="1">IFERROR(__xludf.DUMMYFUNCTION("""COMPUTED_VALUE"""),"Canney")</f>
        <v>Canney</v>
      </c>
      <c r="C6" s="6" t="str">
        <f ca="1">IFERROR(__xludf.DUMMYFUNCTION("""COMPUTED_VALUE"""),"Steve")</f>
        <v>Steve</v>
      </c>
      <c r="D6" s="6" t="str">
        <f ca="1">IFERROR(__xludf.DUMMYFUNCTION("""COMPUTED_VALUE"""),"Open")</f>
        <v>Open</v>
      </c>
      <c r="E6" s="6" t="str">
        <f ca="1">IFERROR(__xludf.DUMMYFUNCTION("""COMPUTED_VALUE"""),"TT")</f>
        <v>TT</v>
      </c>
      <c r="F6" s="6" t="str">
        <f ca="1">IFERROR(__xludf.DUMMYFUNCTION("""COMPUTED_VALUE"""),"Edinburgh Road Club")</f>
        <v>Edinburgh Road Club</v>
      </c>
      <c r="G6" s="7">
        <f ca="1">IFERROR(__xludf.DUMMYFUNCTION("""COMPUTED_VALUE"""),0.0152314814804412)</f>
        <v>1.5231481480441201E-2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IFERROR(__xludf.DUMMYFUNCTION("""COMPUTED_VALUE"""),45)</f>
        <v>45</v>
      </c>
      <c r="B7" s="6" t="str">
        <f ca="1">IFERROR(__xludf.DUMMYFUNCTION("""COMPUTED_VALUE"""),"Teenan")</f>
        <v>Teenan</v>
      </c>
      <c r="C7" s="6" t="str">
        <f ca="1">IFERROR(__xludf.DUMMYFUNCTION("""COMPUTED_VALUE"""),"Oliver")</f>
        <v>Oliver</v>
      </c>
      <c r="D7" s="6" t="str">
        <f ca="1">IFERROR(__xludf.DUMMYFUNCTION("""COMPUTED_VALUE"""),"Open")</f>
        <v>Open</v>
      </c>
      <c r="E7" s="6" t="str">
        <f ca="1">IFERROR(__xludf.DUMMYFUNCTION("""COMPUTED_VALUE"""),"TT")</f>
        <v>TT</v>
      </c>
      <c r="F7" s="6" t="str">
        <f ca="1">IFERROR(__xludf.DUMMYFUNCTION("""COMPUTED_VALUE"""),"Bournemouth Jubilee Whs")</f>
        <v>Bournemouth Jubilee Whs</v>
      </c>
      <c r="G7" s="7">
        <f ca="1">IFERROR(__xludf.DUMMYFUNCTION("""COMPUTED_VALUE"""),0.0154050925921183)</f>
        <v>1.5405092592118299E-2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IFERROR(__xludf.DUMMYFUNCTION("""COMPUTED_VALUE"""),40)</f>
        <v>40</v>
      </c>
      <c r="B8" s="6" t="str">
        <f ca="1">IFERROR(__xludf.DUMMYFUNCTION("""COMPUTED_VALUE"""),"Linden")</f>
        <v>Linden</v>
      </c>
      <c r="C8" s="6" t="str">
        <f ca="1">IFERROR(__xludf.DUMMYFUNCTION("""COMPUTED_VALUE"""),"Jared")</f>
        <v>Jared</v>
      </c>
      <c r="D8" s="6" t="str">
        <f ca="1">IFERROR(__xludf.DUMMYFUNCTION("""COMPUTED_VALUE"""),"Open")</f>
        <v>Open</v>
      </c>
      <c r="E8" s="6" t="str">
        <f ca="1">IFERROR(__xludf.DUMMYFUNCTION("""COMPUTED_VALUE"""),"RB")</f>
        <v>RB</v>
      </c>
      <c r="F8" s="6" t="str">
        <f ca="1">IFERROR(__xludf.DUMMYFUNCTION("""COMPUTED_VALUE"""),"Royal Dean Forest Cycle Club")</f>
        <v>Royal Dean Forest Cycle Club</v>
      </c>
      <c r="G8" s="7">
        <f ca="1">IFERROR(__xludf.DUMMYFUNCTION("""COMPUTED_VALUE"""),0.0156712962962046)</f>
        <v>1.56712962962046E-2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IFERROR(__xludf.DUMMYFUNCTION("""COMPUTED_VALUE"""),42)</f>
        <v>42</v>
      </c>
      <c r="B9" s="6" t="str">
        <f ca="1">IFERROR(__xludf.DUMMYFUNCTION("""COMPUTED_VALUE"""),"Hunter")</f>
        <v>Hunter</v>
      </c>
      <c r="C9" s="6" t="str">
        <f ca="1">IFERROR(__xludf.DUMMYFUNCTION("""COMPUTED_VALUE"""),"Jonathan")</f>
        <v>Jonathan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IFERROR(__xludf.DUMMYFUNCTION("""COMPUTED_VALUE"""),"West Lothian Clarion")</f>
        <v>West Lothian Clarion</v>
      </c>
      <c r="G9" s="7">
        <f ca="1">IFERROR(__xludf.DUMMYFUNCTION("""COMPUTED_VALUE"""),0.016076388888905)</f>
        <v>1.6076388888904999E-2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IFERROR(__xludf.DUMMYFUNCTION("""COMPUTED_VALUE"""),41)</f>
        <v>41</v>
      </c>
      <c r="B10" s="6" t="str">
        <f ca="1">IFERROR(__xludf.DUMMYFUNCTION("""COMPUTED_VALUE"""),"Johnston")</f>
        <v>Johnston</v>
      </c>
      <c r="C10" s="6" t="str">
        <f ca="1">IFERROR(__xludf.DUMMYFUNCTION("""COMPUTED_VALUE"""),"Lauren")</f>
        <v>Lauren</v>
      </c>
      <c r="D10" s="6" t="str">
        <f ca="1">IFERROR(__xludf.DUMMYFUNCTION("""COMPUTED_VALUE"""),"Female")</f>
        <v>Female</v>
      </c>
      <c r="E10" s="6" t="str">
        <f ca="1">IFERROR(__xludf.DUMMYFUNCTION("""COMPUTED_VALUE"""),"RB")</f>
        <v>RB</v>
      </c>
      <c r="F10" s="6" t="str">
        <f ca="1">IFERROR(__xludf.DUMMYFUNCTION("""COMPUTED_VALUE"""),"Hervelo Cycling Club")</f>
        <v>Hervelo Cycling Club</v>
      </c>
      <c r="G10" s="7">
        <f ca="1">IFERROR(__xludf.DUMMYFUNCTION("""COMPUTED_VALUE"""),0.016145833335031)</f>
        <v>1.6145833335031001E-2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IFERROR(__xludf.DUMMYFUNCTION("""COMPUTED_VALUE"""),39)</f>
        <v>39</v>
      </c>
      <c r="B11" s="6" t="str">
        <f ca="1">IFERROR(__xludf.DUMMYFUNCTION("""COMPUTED_VALUE"""),"Wee")</f>
        <v>Wee</v>
      </c>
      <c r="C11" s="6" t="str">
        <f ca="1">IFERROR(__xludf.DUMMYFUNCTION("""COMPUTED_VALUE"""),"Jordan")</f>
        <v>Jordan</v>
      </c>
      <c r="D11" s="6" t="str">
        <f ca="1">IFERROR(__xludf.DUMMYFUNCTION("""COMPUTED_VALUE"""),"Open")</f>
        <v>Open</v>
      </c>
      <c r="E11" s="6" t="str">
        <f ca="1">IFERROR(__xludf.DUMMYFUNCTION("""COMPUTED_VALUE"""),"TT")</f>
        <v>TT</v>
      </c>
      <c r="F11" s="6" t="str">
        <f ca="1">IFERROR(__xludf.DUMMYFUNCTION("""COMPUTED_VALUE"""),"Edinburgh Triathletes")</f>
        <v>Edinburgh Triathletes</v>
      </c>
      <c r="G11" s="7">
        <f ca="1">IFERROR(__xludf.DUMMYFUNCTION("""COMPUTED_VALUE"""),0.0164351851854007)</f>
        <v>1.64351851854007E-2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IFERROR(__xludf.DUMMYFUNCTION("""COMPUTED_VALUE"""),38)</f>
        <v>38</v>
      </c>
      <c r="B12" s="6" t="str">
        <f ca="1">IFERROR(__xludf.DUMMYFUNCTION("""COMPUTED_VALUE"""),"Alexander")</f>
        <v>Alexander</v>
      </c>
      <c r="C12" s="6" t="str">
        <f ca="1">IFERROR(__xludf.DUMMYFUNCTION("""COMPUTED_VALUE"""),"Paul")</f>
        <v>Paul</v>
      </c>
      <c r="D12" s="6" t="str">
        <f ca="1">IFERROR(__xludf.DUMMYFUNCTION("""COMPUTED_VALUE"""),"Open")</f>
        <v>Open</v>
      </c>
      <c r="E12" s="6" t="str">
        <f ca="1">IFERROR(__xludf.DUMMYFUNCTION("""COMPUTED_VALUE"""),"RB")</f>
        <v>RB</v>
      </c>
      <c r="F12" s="6" t="str">
        <f ca="1">IFERROR(__xludf.DUMMYFUNCTION("""COMPUTED_VALUE"""),"Musselburgh RCC")</f>
        <v>Musselburgh RCC</v>
      </c>
      <c r="G12" s="7">
        <f ca="1">IFERROR(__xludf.DUMMYFUNCTION("""COMPUTED_VALUE"""),0.0172685185170848)</f>
        <v>1.7268518517084799E-2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IFERROR(__xludf.DUMMYFUNCTION("""COMPUTED_VALUE"""),35)</f>
        <v>35</v>
      </c>
      <c r="B13" s="6" t="str">
        <f ca="1">IFERROR(__xludf.DUMMYFUNCTION("""COMPUTED_VALUE"""),"Rother ")</f>
        <v xml:space="preserve">Rother </v>
      </c>
      <c r="C13" s="6" t="str">
        <f ca="1">IFERROR(__xludf.DUMMYFUNCTION("""COMPUTED_VALUE"""),"Penny")</f>
        <v>Penny</v>
      </c>
      <c r="D13" s="6" t="str">
        <f ca="1">IFERROR(__xludf.DUMMYFUNCTION("""COMPUTED_VALUE"""),"Female")</f>
        <v>Female</v>
      </c>
      <c r="E13" s="6" t="str">
        <f ca="1">IFERROR(__xludf.DUMMYFUNCTION("""COMPUTED_VALUE"""),"TT")</f>
        <v>TT</v>
      </c>
      <c r="F13" s="6" t="str">
        <f ca="1">IFERROR(__xludf.DUMMYFUNCTION("""COMPUTED_VALUE"""),"Edinburgh Road Club")</f>
        <v>Edinburgh Road Club</v>
      </c>
      <c r="G13" s="7">
        <f ca="1">IFERROR(__xludf.DUMMYFUNCTION("""COMPUTED_VALUE"""),0.0174074074056989)</f>
        <v>1.7407407405698901E-2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IFERROR(__xludf.DUMMYFUNCTION("""COMPUTED_VALUE"""),34)</f>
        <v>34</v>
      </c>
      <c r="B14" s="6" t="str">
        <f ca="1">IFERROR(__xludf.DUMMYFUNCTION("""COMPUTED_VALUE"""),"Easton")</f>
        <v>Easton</v>
      </c>
      <c r="C14" s="6" t="str">
        <f ca="1">IFERROR(__xludf.DUMMYFUNCTION("""COMPUTED_VALUE"""),"Eric")</f>
        <v>Eric</v>
      </c>
      <c r="D14" s="6" t="str">
        <f ca="1">IFERROR(__xludf.DUMMYFUNCTION("""COMPUTED_VALUE"""),"Open")</f>
        <v>Open</v>
      </c>
      <c r="E14" s="6" t="str">
        <f ca="1">IFERROR(__xludf.DUMMYFUNCTION("""COMPUTED_VALUE"""),"RB")</f>
        <v>RB</v>
      </c>
      <c r="F14" s="6" t="str">
        <f ca="1">IFERROR(__xludf.DUMMYFUNCTION("""COMPUTED_VALUE"""),"Edinburgh Road Club")</f>
        <v>Edinburgh Road Club</v>
      </c>
      <c r="G14" s="7">
        <f ca="1">IFERROR(__xludf.DUMMYFUNCTION("""COMPUTED_VALUE"""),0.0178819444445252)</f>
        <v>1.7881944444525202E-2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IFERROR(__xludf.DUMMYFUNCTION("""COMPUTED_VALUE"""),32)</f>
        <v>32</v>
      </c>
      <c r="B15" s="6" t="str">
        <f ca="1">IFERROR(__xludf.DUMMYFUNCTION("""COMPUTED_VALUE"""),"Daly")</f>
        <v>Daly</v>
      </c>
      <c r="C15" s="6" t="str">
        <f ca="1">IFERROR(__xludf.DUMMYFUNCTION("""COMPUTED_VALUE"""),"Euan")</f>
        <v>Euan</v>
      </c>
      <c r="D15" s="6" t="str">
        <f ca="1">IFERROR(__xludf.DUMMYFUNCTION("""COMPUTED_VALUE"""),"Open")</f>
        <v>Open</v>
      </c>
      <c r="E15" s="6" t="str">
        <f ca="1">IFERROR(__xludf.DUMMYFUNCTION("""COMPUTED_VALUE"""),"RB")</f>
        <v>RB</v>
      </c>
      <c r="F15" s="6" t="str">
        <f ca="1">IFERROR(__xludf.DUMMYFUNCTION("""COMPUTED_VALUE"""),"Musselburgh RCC")</f>
        <v>Musselburgh RCC</v>
      </c>
      <c r="G15" s="7">
        <f ca="1">IFERROR(__xludf.DUMMYFUNCTION("""COMPUTED_VALUE"""),0.0182870370372256)</f>
        <v>1.82870370372256E-2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IFERROR(__xludf.DUMMYFUNCTION("""COMPUTED_VALUE"""),37)</f>
        <v>37</v>
      </c>
      <c r="B16" s="6" t="str">
        <f ca="1">IFERROR(__xludf.DUMMYFUNCTION("""COMPUTED_VALUE"""),"Brookes")</f>
        <v>Brookes</v>
      </c>
      <c r="C16" s="6" t="str">
        <f ca="1">IFERROR(__xludf.DUMMYFUNCTION("""COMPUTED_VALUE"""),"Oliver")</f>
        <v>Oliver</v>
      </c>
      <c r="D16" s="6" t="str">
        <f ca="1">IFERROR(__xludf.DUMMYFUNCTION("""COMPUTED_VALUE"""),"Open")</f>
        <v>Open</v>
      </c>
      <c r="E16" s="6" t="str">
        <f ca="1">IFERROR(__xludf.DUMMYFUNCTION("""COMPUTED_VALUE"""),"RB")</f>
        <v>RB</v>
      </c>
      <c r="F16" s="6" t="str">
        <f ca="1">IFERROR(__xludf.DUMMYFUNCTION("""COMPUTED_VALUE"""),"Edinburgh Road Club")</f>
        <v>Edinburgh Road Club</v>
      </c>
      <c r="G16" s="7">
        <f ca="1">IFERROR(__xludf.DUMMYFUNCTION("""COMPUTED_VALUE"""),0.0189467592608707)</f>
        <v>1.8946759260870701E-2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>
        <f ca="1">IFERROR(__xludf.DUMMYFUNCTION("""COMPUTED_VALUE"""),36)</f>
        <v>36</v>
      </c>
      <c r="B17" s="6" t="str">
        <f ca="1">IFERROR(__xludf.DUMMYFUNCTION("""COMPUTED_VALUE"""),"Campbell")</f>
        <v>Campbell</v>
      </c>
      <c r="C17" s="6" t="str">
        <f ca="1">IFERROR(__xludf.DUMMYFUNCTION("""COMPUTED_VALUE"""),"Grace")</f>
        <v>Grace</v>
      </c>
      <c r="D17" s="6" t="str">
        <f ca="1">IFERROR(__xludf.DUMMYFUNCTION("""COMPUTED_VALUE"""),"Female")</f>
        <v>Female</v>
      </c>
      <c r="E17" s="6" t="str">
        <f ca="1">IFERROR(__xludf.DUMMYFUNCTION("""COMPUTED_VALUE"""),"RB")</f>
        <v>RB</v>
      </c>
      <c r="F17" s="6" t="str">
        <f ca="1">IFERROR(__xludf.DUMMYFUNCTION("""COMPUTED_VALUE"""),"#I have no club")</f>
        <v>#I have no club</v>
      </c>
      <c r="G17" s="7">
        <f ca="1">IFERROR(__xludf.DUMMYFUNCTION("""COMPUTED_VALUE"""),0.0192013888881774)</f>
        <v>1.9201388888177399E-2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>
        <f ca="1">IFERROR(__xludf.DUMMYFUNCTION("""COMPUTED_VALUE"""),31)</f>
        <v>31</v>
      </c>
      <c r="B18" s="6" t="str">
        <f ca="1">IFERROR(__xludf.DUMMYFUNCTION("""COMPUTED_VALUE"""),"De Malet Roquefort")</f>
        <v>De Malet Roquefort</v>
      </c>
      <c r="C18" s="6" t="str">
        <f ca="1">IFERROR(__xludf.DUMMYFUNCTION("""COMPUTED_VALUE"""),"Sophie")</f>
        <v>Sophie</v>
      </c>
      <c r="D18" s="6" t="str">
        <f ca="1">IFERROR(__xludf.DUMMYFUNCTION("""COMPUTED_VALUE"""),"Female")</f>
        <v>Female</v>
      </c>
      <c r="E18" s="6" t="str">
        <f ca="1">IFERROR(__xludf.DUMMYFUNCTION("""COMPUTED_VALUE"""),"TT")</f>
        <v>TT</v>
      </c>
      <c r="F18" s="6" t="str">
        <f ca="1">IFERROR(__xludf.DUMMYFUNCTION("""COMPUTED_VALUE"""),"Hervelo Cycling Club")</f>
        <v>Hervelo Cycling Club</v>
      </c>
      <c r="G18" s="7">
        <f ca="1">IFERROR(__xludf.DUMMYFUNCTION("""COMPUTED_VALUE"""),0.0231134259265672)</f>
        <v>2.3113425926567201E-2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 t="str">
        <f ca="1">IFERROR(__xludf.DUMMYFUNCTION("""COMPUTED_VALUE"""),"")</f>
        <v/>
      </c>
      <c r="B19" s="6" t="str">
        <f ca="1">IFERROR(__xludf.DUMMYFUNCTION("""COMPUTED_VALUE"""),"")</f>
        <v/>
      </c>
      <c r="C19" s="6" t="str">
        <f ca="1">IFERROR(__xludf.DUMMYFUNCTION("""COMPUTED_VALUE"""),"")</f>
        <v/>
      </c>
      <c r="D19" s="6" t="str">
        <f ca="1">IFERROR(__xludf.DUMMYFUNCTION("""COMPUTED_VALUE"""),"")</f>
        <v/>
      </c>
      <c r="E19" s="6" t="str">
        <f ca="1">IFERROR(__xludf.DUMMYFUNCTION("""COMPUTED_VALUE"""),"")</f>
        <v/>
      </c>
      <c r="F19" s="6" t="str">
        <f ca="1">IFERROR(__xludf.DUMMYFUNCTION("""COMPUTED_VALUE"""),"")</f>
        <v/>
      </c>
      <c r="G19" s="7" t="str">
        <f ca="1">IFERROR(__xludf.DUMMYFUNCTION("""COMPUTED_VALUE"""),"")</f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>
        <f ca="1">IFERROR(__xludf.DUMMYFUNCTION("""COMPUTED_VALUE"""),33)</f>
        <v>33</v>
      </c>
      <c r="B20" s="6" t="str">
        <f ca="1">IFERROR(__xludf.DUMMYFUNCTION("""COMPUTED_VALUE"""),"Ball")</f>
        <v>Ball</v>
      </c>
      <c r="C20" s="6" t="str">
        <f ca="1">IFERROR(__xludf.DUMMYFUNCTION("""COMPUTED_VALUE"""),"Liz")</f>
        <v>Liz</v>
      </c>
      <c r="D20" s="6" t="str">
        <f ca="1">IFERROR(__xludf.DUMMYFUNCTION("""COMPUTED_VALUE"""),"Female")</f>
        <v>Female</v>
      </c>
      <c r="E20" s="6" t="str">
        <f ca="1">IFERROR(__xludf.DUMMYFUNCTION("""COMPUTED_VALUE"""),"TT")</f>
        <v>TT</v>
      </c>
      <c r="F20" s="6" t="str">
        <f ca="1">IFERROR(__xludf.DUMMYFUNCTION("""COMPUTED_VALUE"""),"Edinburgh Road Club")</f>
        <v>Edinburgh Road Club</v>
      </c>
      <c r="G20" s="7" t="str">
        <f ca="1">IFERROR(__xludf.DUMMYFUNCTION("""COMPUTED_VALUE"""),"DNS")</f>
        <v>DNS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>
        <f ca="1">IFERROR(__xludf.DUMMYFUNCTION("""COMPUTED_VALUE"""),46)</f>
        <v>46</v>
      </c>
      <c r="B21" s="6" t="str">
        <f ca="1">IFERROR(__xludf.DUMMYFUNCTION("""COMPUTED_VALUE"""),"Taylor")</f>
        <v>Taylor</v>
      </c>
      <c r="C21" s="6" t="str">
        <f ca="1">IFERROR(__xludf.DUMMYFUNCTION("""COMPUTED_VALUE"""),"Ross")</f>
        <v>Ross</v>
      </c>
      <c r="D21" s="6" t="str">
        <f ca="1">IFERROR(__xludf.DUMMYFUNCTION("""COMPUTED_VALUE"""),"Open")</f>
        <v>Open</v>
      </c>
      <c r="E21" s="6" t="str">
        <f ca="1">IFERROR(__xludf.DUMMYFUNCTION("""COMPUTED_VALUE"""),"TT")</f>
        <v>TT</v>
      </c>
      <c r="F21" s="6" t="str">
        <f ca="1">IFERROR(__xludf.DUMMYFUNCTION("""COMPUTED_VALUE"""),"Edinburgh Road Club")</f>
        <v>Edinburgh Road Club</v>
      </c>
      <c r="G21" s="7" t="str">
        <f ca="1">IFERROR(__xludf.DUMMYFUNCTION("""COMPUTED_VALUE"""),"DNS")</f>
        <v>DNS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</sheetData>
  <mergeCells count="1">
    <mergeCell ref="A1:B1"/>
  </mergeCells>
  <dataValidations count="1">
    <dataValidation type="list" allowBlank="1" showErrorMessage="1" sqref="G1" xr:uid="{00000000-0002-0000-03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14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2024-09-08T20:59:52Z</dcterms:modified>
</cp:coreProperties>
</file>