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10/"/>
    </mc:Choice>
  </mc:AlternateContent>
  <xr:revisionPtr revIDLastSave="3" documentId="8_{FFAE0857-13A4-4B36-9D94-635A551A0625}" xr6:coauthVersionLast="47" xr6:coauthVersionMax="47" xr10:uidLastSave="{4E1F0C36-9419-4F7B-9948-9F0E643D2C67}"/>
  <bookViews>
    <workbookView xWindow="-108" yWindow="-108" windowWidth="23256" windowHeight="12456" xr2:uid="{00000000-000D-0000-FFFF-FFFF00000000}"/>
  </bookViews>
  <sheets>
    <sheet name="Week 10" sheetId="8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R45" i="19"/>
  <c r="S45" i="19" s="1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20" i="8"/>
  <c r="F20" i="8"/>
  <c r="E20" i="8"/>
  <c r="D20" i="8"/>
  <c r="C20" i="8"/>
  <c r="B20" i="8"/>
  <c r="A20" i="8"/>
  <c r="G19" i="8"/>
  <c r="F19" i="8"/>
  <c r="E19" i="8"/>
  <c r="D19" i="8"/>
  <c r="C19" i="8"/>
  <c r="B19" i="8"/>
  <c r="A19" i="8"/>
  <c r="G18" i="8"/>
  <c r="F18" i="8"/>
  <c r="E18" i="8"/>
  <c r="D18" i="8"/>
  <c r="C18" i="8"/>
  <c r="B18" i="8"/>
  <c r="A18" i="8"/>
  <c r="G17" i="8"/>
  <c r="F17" i="8"/>
  <c r="E17" i="8"/>
  <c r="D17" i="8"/>
  <c r="C17" i="8"/>
  <c r="B17" i="8"/>
  <c r="A17" i="8"/>
  <c r="G16" i="8"/>
  <c r="F16" i="8"/>
  <c r="E16" i="8"/>
  <c r="D16" i="8"/>
  <c r="C16" i="8"/>
  <c r="B16" i="8"/>
  <c r="A16" i="8"/>
  <c r="G15" i="8"/>
  <c r="F15" i="8"/>
  <c r="E15" i="8"/>
  <c r="D15" i="8"/>
  <c r="C15" i="8"/>
  <c r="B15" i="8"/>
  <c r="A15" i="8"/>
  <c r="G14" i="8"/>
  <c r="F14" i="8"/>
  <c r="E14" i="8"/>
  <c r="D14" i="8"/>
  <c r="C14" i="8"/>
  <c r="B14" i="8"/>
  <c r="A14" i="8"/>
  <c r="G13" i="8"/>
  <c r="F13" i="8"/>
  <c r="E13" i="8"/>
  <c r="D13" i="8"/>
  <c r="C13" i="8"/>
  <c r="B13" i="8"/>
  <c r="A13" i="8"/>
  <c r="G12" i="8"/>
  <c r="F12" i="8"/>
  <c r="E12" i="8"/>
  <c r="D12" i="8"/>
  <c r="C12" i="8"/>
  <c r="B12" i="8"/>
  <c r="A12" i="8"/>
  <c r="G11" i="8"/>
  <c r="F11" i="8"/>
  <c r="E11" i="8"/>
  <c r="D11" i="8"/>
  <c r="C11" i="8"/>
  <c r="B11" i="8"/>
  <c r="A11" i="8"/>
  <c r="G10" i="8"/>
  <c r="F10" i="8"/>
  <c r="E10" i="8"/>
  <c r="D10" i="8"/>
  <c r="C10" i="8"/>
  <c r="B10" i="8"/>
  <c r="A10" i="8"/>
  <c r="G9" i="8"/>
  <c r="F9" i="8"/>
  <c r="E9" i="8"/>
  <c r="D9" i="8"/>
  <c r="C9" i="8"/>
  <c r="B9" i="8"/>
  <c r="A9" i="8"/>
  <c r="G8" i="8"/>
  <c r="F8" i="8"/>
  <c r="E8" i="8"/>
  <c r="D8" i="8"/>
  <c r="C8" i="8"/>
  <c r="B8" i="8"/>
  <c r="A8" i="8"/>
  <c r="G7" i="8"/>
  <c r="F7" i="8"/>
  <c r="E7" i="8"/>
  <c r="D7" i="8"/>
  <c r="C7" i="8"/>
  <c r="B7" i="8"/>
  <c r="A7" i="8"/>
  <c r="G6" i="8"/>
  <c r="F6" i="8"/>
  <c r="E6" i="8"/>
  <c r="D6" i="8"/>
  <c r="C6" i="8"/>
  <c r="B6" i="8"/>
  <c r="A6" i="8"/>
  <c r="G5" i="8"/>
  <c r="F5" i="8"/>
  <c r="E5" i="8"/>
  <c r="D5" i="8"/>
  <c r="C5" i="8"/>
  <c r="B5" i="8"/>
  <c r="A5" i="8"/>
  <c r="G4" i="8"/>
  <c r="F4" i="8"/>
  <c r="E4" i="8"/>
  <c r="D4" i="8"/>
  <c r="C4" i="8"/>
  <c r="B4" i="8"/>
  <c r="A4" i="8"/>
  <c r="G3" i="8"/>
  <c r="F3" i="8"/>
  <c r="E3" i="8"/>
  <c r="D3" i="8"/>
  <c r="C3" i="8"/>
  <c r="B3" i="8"/>
  <c r="A3" i="8"/>
  <c r="G2" i="8"/>
  <c r="F2" i="8"/>
  <c r="E2" i="8"/>
  <c r="D2" i="8"/>
  <c r="C2" i="8"/>
  <c r="B2" i="8"/>
  <c r="A2" i="8"/>
  <c r="I1" i="8"/>
  <c r="F1" i="8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<sst xmlns="http://schemas.openxmlformats.org/spreadsheetml/2006/main" count="1068" uniqueCount="346">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</sst>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2:G19">
  <tableColumns count="7">
    <tableColumn id="1" xr3:uid="{00000000-0010-0000-0700-000001000000}" name="No"/>
    <tableColumn id="2" xr3:uid="{00000000-0010-0000-0700-000002000000}" name="Last Name"/>
    <tableColumn id="3" xr3:uid="{00000000-0010-0000-0700-000003000000}" name="First Name"/>
    <tableColumn id="4" xr3:uid="{00000000-0010-0000-0700-000004000000}" name="Category"/>
    <tableColumn id="5" xr3:uid="{00000000-0010-0000-0700-000005000000}" name="Bike"/>
    <tableColumn id="6" xr3:uid="{00000000-0010-0000-0700-000006000000}" name="Club"/>
    <tableColumn id="7" xr3:uid="{00000000-0010-0000-0700-000007000000}" name="Time (mm:ss)"/>
  </tableColumns>
  <tableStyleInfo name="Week 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</sheetPr>
  <dimension ref="A1:X996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45490</v>
      </c>
      <c r="G1" s="5" t="s">
        <v>8</v>
      </c>
      <c r="H1" s="6"/>
      <c r="I1" s="6">
        <f>VLOOKUP(G1,Week_Event,2,FALSE())</f>
        <v>14847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B,I,H,J,C,K,'DNF' where G=""&amp;I1&amp;"" AND (A  MATCHES 'dnf') order by A label 'DNF' ''"",0))&gt;1,QUERY(RegisteredRiders!A:K,""select B,I,H,J,C,K,'DNF' where G=""&amp;I1&amp;"" AND (A  MATCHES 'dnf') order by A label 'DNF' ''"",0),{"""","""","""","""","""","""","""&amp;"""});IF(COUNTA(QUERY(RegisteredRiders!A:K,""select B,I,H,J,C,K,'DNS' where G=""&amp;I1&amp;"" AND (A  MATCHES 'dns') order by A label 'DNS' ''"",0))&gt;1,QUERY(RegisteredRiders!A:K,""select B,I,H,J,C,K,'DNS' where G=""&amp;I1&amp;"" AND (A  MATCHES 'dns') order by A label '"&amp;"DNS' ''"",0),{"""","""","""","""","""","""",""""})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IFERROR(__xludf.DUMMYFUNCTION("""COMPUTED_VALUE"""),17)</f>
        <v>17</v>
      </c>
      <c r="B3" s="6" t="str">
        <f ca="1">IFERROR(__xludf.DUMMYFUNCTION("""COMPUTED_VALUE"""),"Waller")</f>
        <v>Waller</v>
      </c>
      <c r="C3" s="6" t="str">
        <f ca="1">IFERROR(__xludf.DUMMYFUNCTION("""COMPUTED_VALUE"""),"Sandy")</f>
        <v>Sandy</v>
      </c>
      <c r="D3" s="6" t="str">
        <f ca="1">IFERROR(__xludf.DUMMYFUNCTION("""COMPUTED_VALUE"""),"Open")</f>
        <v>Open</v>
      </c>
      <c r="E3" s="6" t="str">
        <f ca="1">IFERROR(__xludf.DUMMYFUNCTION("""COMPUTED_VALUE"""),"TT")</f>
        <v>TT</v>
      </c>
      <c r="F3" s="6" t="str">
        <f ca="1">IFERROR(__xludf.DUMMYFUNCTION("""COMPUTED_VALUE"""),"Edinburgh Road Club")</f>
        <v>Edinburgh Road Club</v>
      </c>
      <c r="G3" s="7">
        <f ca="1">IFERROR(__xludf.DUMMYFUNCTION("""COMPUTED_VALUE"""),0.0143287037026311)</f>
        <v>1.4328703702631101E-2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IFERROR(__xludf.DUMMYFUNCTION("""COMPUTED_VALUE"""),14)</f>
        <v>14</v>
      </c>
      <c r="B4" s="6" t="str">
        <f ca="1">IFERROR(__xludf.DUMMYFUNCTION("""COMPUTED_VALUE"""),"Teenan")</f>
        <v>Teenan</v>
      </c>
      <c r="C4" s="6" t="str">
        <f ca="1">IFERROR(__xludf.DUMMYFUNCTION("""COMPUTED_VALUE"""),"Oliver")</f>
        <v>Oliver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IFERROR(__xludf.DUMMYFUNCTION("""COMPUTED_VALUE"""),"Bournemouth Jubilee Whs")</f>
        <v>Bournemouth Jubilee Whs</v>
      </c>
      <c r="G4" s="7">
        <f ca="1">IFERROR(__xludf.DUMMYFUNCTION("""COMPUTED_VALUE"""),0.0152314814804412)</f>
        <v>1.5231481480441201E-2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IFERROR(__xludf.DUMMYFUNCTION("""COMPUTED_VALUE"""),13)</f>
        <v>13</v>
      </c>
      <c r="B5" s="6" t="str">
        <f ca="1">IFERROR(__xludf.DUMMYFUNCTION("""COMPUTED_VALUE"""),"Canney")</f>
        <v>Canney</v>
      </c>
      <c r="C5" s="6" t="str">
        <f ca="1">IFERROR(__xludf.DUMMYFUNCTION("""COMPUTED_VALUE"""),"Steve")</f>
        <v>Steve</v>
      </c>
      <c r="D5" s="6" t="str">
        <f ca="1">IFERROR(__xludf.DUMMYFUNCTION("""COMPUTED_VALUE"""),"Open")</f>
        <v>Open</v>
      </c>
      <c r="E5" s="6" t="str">
        <f ca="1">IFERROR(__xludf.DUMMYFUNCTION("""COMPUTED_VALUE"""),"TT")</f>
        <v>TT</v>
      </c>
      <c r="F5" s="6" t="str">
        <f ca="1">IFERROR(__xludf.DUMMYFUNCTION("""COMPUTED_VALUE"""),"Edinburgh Road Club")</f>
        <v>Edinburgh Road Club</v>
      </c>
      <c r="G5" s="7">
        <f ca="1">IFERROR(__xludf.DUMMYFUNCTION("""COMPUTED_VALUE"""),0.0155092592576693)</f>
        <v>1.55092592576693E-2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IFERROR(__xludf.DUMMYFUNCTION("""COMPUTED_VALUE"""),9)</f>
        <v>9</v>
      </c>
      <c r="B6" s="6" t="str">
        <f ca="1">IFERROR(__xludf.DUMMYFUNCTION("""COMPUTED_VALUE"""),"Rigg")</f>
        <v>Rigg</v>
      </c>
      <c r="C6" s="6" t="str">
        <f ca="1">IFERROR(__xludf.DUMMYFUNCTION("""COMPUTED_VALUE"""),"Paul")</f>
        <v>Paul</v>
      </c>
      <c r="D6" s="6" t="str">
        <f ca="1">IFERROR(__xludf.DUMMYFUNCTION("""COMPUTED_VALUE"""),"Open")</f>
        <v>Open</v>
      </c>
      <c r="E6" s="6" t="str">
        <f ca="1">IFERROR(__xludf.DUMMYFUNCTION("""COMPUTED_VALUE"""),"TT")</f>
        <v>TT</v>
      </c>
      <c r="F6" s="6" t="str">
        <f ca="1">IFERROR(__xludf.DUMMYFUNCTION("""COMPUTED_VALUE"""),"Musselburgh RCC")</f>
        <v>Musselburgh RCC</v>
      </c>
      <c r="G6" s="7">
        <f ca="1">IFERROR(__xludf.DUMMYFUNCTION("""COMPUTED_VALUE"""),0.015590277776937)</f>
        <v>1.5590277776937E-2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IFERROR(__xludf.DUMMYFUNCTION("""COMPUTED_VALUE"""),10)</f>
        <v>10</v>
      </c>
      <c r="B7" s="6" t="str">
        <f ca="1">IFERROR(__xludf.DUMMYFUNCTION("""COMPUTED_VALUE"""),"Dickson")</f>
        <v>Dickson</v>
      </c>
      <c r="C7" s="6" t="str">
        <f ca="1">IFERROR(__xludf.DUMMYFUNCTION("""COMPUTED_VALUE"""),"Lauren")</f>
        <v>Lauren</v>
      </c>
      <c r="D7" s="6" t="str">
        <f ca="1">IFERROR(__xludf.DUMMYFUNCTION("""COMPUTED_VALUE"""),"Female")</f>
        <v>Female</v>
      </c>
      <c r="E7" s="6" t="str">
        <f ca="1">IFERROR(__xludf.DUMMYFUNCTION("""COMPUTED_VALUE"""),"TT")</f>
        <v>TT</v>
      </c>
      <c r="F7" s="6" t="str">
        <f ca="1">IFERROR(__xludf.DUMMYFUNCTION("""COMPUTED_VALUE"""),"Alba Development Road Team ")</f>
        <v xml:space="preserve">Alba Development Road Team </v>
      </c>
      <c r="G7" s="7">
        <f ca="1">IFERROR(__xludf.DUMMYFUNCTION("""COMPUTED_VALUE"""),0.015937500000291)</f>
        <v>1.5937500000291E-2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IFERROR(__xludf.DUMMYFUNCTION("""COMPUTED_VALUE"""),12)</f>
        <v>12</v>
      </c>
      <c r="B8" s="6" t="str">
        <f ca="1">IFERROR(__xludf.DUMMYFUNCTION("""COMPUTED_VALUE"""),"Jordan")</f>
        <v>Jordan</v>
      </c>
      <c r="C8" s="6" t="str">
        <f ca="1">IFERROR(__xludf.DUMMYFUNCTION("""COMPUTED_VALUE"""),"Jamie")</f>
        <v>Jamie</v>
      </c>
      <c r="D8" s="6" t="str">
        <f ca="1">IFERROR(__xludf.DUMMYFUNCTION("""COMPUTED_VALUE"""),"Open")</f>
        <v>Open</v>
      </c>
      <c r="E8" s="6" t="str">
        <f ca="1">IFERROR(__xludf.DUMMYFUNCTION("""COMPUTED_VALUE"""),"RB")</f>
        <v>RB</v>
      </c>
      <c r="F8" s="6" t="str">
        <f ca="1">IFERROR(__xludf.DUMMYFUNCTION("""COMPUTED_VALUE"""),"#I have no club")</f>
        <v>#I have no club</v>
      </c>
      <c r="G8" s="7">
        <f ca="1">IFERROR(__xludf.DUMMYFUNCTION("""COMPUTED_VALUE"""),0.0160185185195587)</f>
        <v>1.6018518519558701E-2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IFERROR(__xludf.DUMMYFUNCTION("""COMPUTED_VALUE"""),8)</f>
        <v>8</v>
      </c>
      <c r="B9" s="6" t="str">
        <f ca="1">IFERROR(__xludf.DUMMYFUNCTION("""COMPUTED_VALUE"""),"Rivera")</f>
        <v>Rivera</v>
      </c>
      <c r="C9" s="6" t="str">
        <f ca="1">IFERROR(__xludf.DUMMYFUNCTION("""COMPUTED_VALUE"""),"Daniel")</f>
        <v>Daniel</v>
      </c>
      <c r="D9" s="6" t="str">
        <f ca="1">IFERROR(__xludf.DUMMYFUNCTION("""COMPUTED_VALUE"""),"Open")</f>
        <v>Open</v>
      </c>
      <c r="E9" s="6" t="str">
        <f ca="1">IFERROR(__xludf.DUMMYFUNCTION("""COMPUTED_VALUE"""),"TT")</f>
        <v>TT</v>
      </c>
      <c r="F9" s="6" t="str">
        <f ca="1">IFERROR(__xludf.DUMMYFUNCTION("""COMPUTED_VALUE"""),"#I have no club")</f>
        <v>#I have no club</v>
      </c>
      <c r="G9" s="7">
        <f ca="1">IFERROR(__xludf.DUMMYFUNCTION("""COMPUTED_VALUE"""),0.0160879629620467)</f>
        <v>1.60879629620467E-2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IFERROR(__xludf.DUMMYFUNCTION("""COMPUTED_VALUE"""),11)</f>
        <v>11</v>
      </c>
      <c r="B10" s="6" t="str">
        <f ca="1">IFERROR(__xludf.DUMMYFUNCTION("""COMPUTED_VALUE"""),"Bell")</f>
        <v>Bell</v>
      </c>
      <c r="C10" s="6" t="str">
        <f ca="1">IFERROR(__xludf.DUMMYFUNCTION("""COMPUTED_VALUE"""),"Neil")</f>
        <v>Neil</v>
      </c>
      <c r="D10" s="6" t="str">
        <f ca="1">IFERROR(__xludf.DUMMYFUNCTION("""COMPUTED_VALUE"""),"Open")</f>
        <v>Open</v>
      </c>
      <c r="E10" s="6" t="str">
        <f ca="1">IFERROR(__xludf.DUMMYFUNCTION("""COMPUTED_VALUE"""),"RB")</f>
        <v>RB</v>
      </c>
      <c r="F10" s="6" t="str">
        <f ca="1">IFERROR(__xludf.DUMMYFUNCTION("""COMPUTED_VALUE"""),"Edinburgh Road Club")</f>
        <v>Edinburgh Road Club</v>
      </c>
      <c r="G10" s="7">
        <f ca="1">IFERROR(__xludf.DUMMYFUNCTION("""COMPUTED_VALUE"""),0.0164004629623377)</f>
        <v>1.64004629623377E-2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IFERROR(__xludf.DUMMYFUNCTION("""COMPUTED_VALUE"""),6)</f>
        <v>6</v>
      </c>
      <c r="B11" s="6" t="str">
        <f ca="1">IFERROR(__xludf.DUMMYFUNCTION("""COMPUTED_VALUE"""),"Hellewell")</f>
        <v>Hellewell</v>
      </c>
      <c r="C11" s="6" t="str">
        <f ca="1">IFERROR(__xludf.DUMMYFUNCTION("""COMPUTED_VALUE"""),"Simon")</f>
        <v>Simon</v>
      </c>
      <c r="D11" s="6" t="str">
        <f ca="1">IFERROR(__xludf.DUMMYFUNCTION("""COMPUTED_VALUE"""),"Open")</f>
        <v>Open</v>
      </c>
      <c r="E11" s="6" t="str">
        <f ca="1">IFERROR(__xludf.DUMMYFUNCTION("""COMPUTED_VALUE"""),"RB")</f>
        <v>RB</v>
      </c>
      <c r="F11" s="6" t="str">
        <f ca="1">IFERROR(__xludf.DUMMYFUNCTION("""COMPUTED_VALUE"""),"Edinburgh Road Club")</f>
        <v>Edinburgh Road Club</v>
      </c>
      <c r="G11" s="7">
        <f ca="1">IFERROR(__xludf.DUMMYFUNCTION("""COMPUTED_VALUE"""),0.0168402777781011)</f>
        <v>1.6840277778101102E-2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>
        <f ca="1">IFERROR(__xludf.DUMMYFUNCTION("""COMPUTED_VALUE"""),7)</f>
        <v>7</v>
      </c>
      <c r="B12" s="6" t="str">
        <f ca="1">IFERROR(__xludf.DUMMYFUNCTION("""COMPUTED_VALUE"""),"Webb")</f>
        <v>Webb</v>
      </c>
      <c r="C12" s="6" t="str">
        <f ca="1">IFERROR(__xludf.DUMMYFUNCTION("""COMPUTED_VALUE"""),"Alexander")</f>
        <v>Alexander</v>
      </c>
      <c r="D12" s="6" t="str">
        <f ca="1">IFERROR(__xludf.DUMMYFUNCTION("""COMPUTED_VALUE"""),"Open")</f>
        <v>Open</v>
      </c>
      <c r="E12" s="6" t="str">
        <f ca="1">IFERROR(__xludf.DUMMYFUNCTION("""COMPUTED_VALUE"""),"RB")</f>
        <v>RB</v>
      </c>
      <c r="F12" s="6" t="str">
        <f ca="1">IFERROR(__xludf.DUMMYFUNCTION("""COMPUTED_VALUE"""),"#I have no club")</f>
        <v>#I have no club</v>
      </c>
      <c r="G12" s="7">
        <f ca="1">IFERROR(__xludf.DUMMYFUNCTION("""COMPUTED_VALUE"""),0.0170486111128411)</f>
        <v>1.7048611112841099E-2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IFERROR(__xludf.DUMMYFUNCTION("""COMPUTED_VALUE"""),5)</f>
        <v>5</v>
      </c>
      <c r="B13" s="6" t="str">
        <f ca="1">IFERROR(__xludf.DUMMYFUNCTION("""COMPUTED_VALUE"""),"Alexander")</f>
        <v>Alexander</v>
      </c>
      <c r="C13" s="6" t="str">
        <f ca="1">IFERROR(__xludf.DUMMYFUNCTION("""COMPUTED_VALUE"""),"Paul")</f>
        <v>Paul</v>
      </c>
      <c r="D13" s="6" t="str">
        <f ca="1">IFERROR(__xludf.DUMMYFUNCTION("""COMPUTED_VALUE"""),"Open")</f>
        <v>Open</v>
      </c>
      <c r="E13" s="6" t="str">
        <f ca="1">IFERROR(__xludf.DUMMYFUNCTION("""COMPUTED_VALUE"""),"RB")</f>
        <v>RB</v>
      </c>
      <c r="F13" s="6" t="str">
        <f ca="1">IFERROR(__xludf.DUMMYFUNCTION("""COMPUTED_VALUE"""),"Musselburgh RCC")</f>
        <v>Musselburgh RCC</v>
      </c>
      <c r="G13" s="7">
        <f ca="1">IFERROR(__xludf.DUMMYFUNCTION("""COMPUTED_VALUE"""),0.0172569444439432)</f>
        <v>1.7256944443943201E-2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>
        <f ca="1">IFERROR(__xludf.DUMMYFUNCTION("""COMPUTED_VALUE"""),3)</f>
        <v>3</v>
      </c>
      <c r="B14" s="6" t="str">
        <f ca="1">IFERROR(__xludf.DUMMYFUNCTION("""COMPUTED_VALUE"""),"Webb")</f>
        <v>Webb</v>
      </c>
      <c r="C14" s="6" t="str">
        <f ca="1">IFERROR(__xludf.DUMMYFUNCTION("""COMPUTED_VALUE"""),"Alastair ")</f>
        <v xml:space="preserve">Alastair </v>
      </c>
      <c r="D14" s="6" t="str">
        <f ca="1">IFERROR(__xludf.DUMMYFUNCTION("""COMPUTED_VALUE"""),"Open")</f>
        <v>Open</v>
      </c>
      <c r="E14" s="6" t="str">
        <f ca="1">IFERROR(__xludf.DUMMYFUNCTION("""COMPUTED_VALUE"""),"RB")</f>
        <v>RB</v>
      </c>
      <c r="F14" s="6" t="str">
        <f ca="1">IFERROR(__xludf.DUMMYFUNCTION("""COMPUTED_VALUE"""),"Edinburgh Road Club")</f>
        <v>Edinburgh Road Club</v>
      </c>
      <c r="G14" s="7">
        <f ca="1">IFERROR(__xludf.DUMMYFUNCTION("""COMPUTED_VALUE"""),0.0181828703716746)</f>
        <v>1.8182870371674601E-2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>
        <f ca="1">IFERROR(__xludf.DUMMYFUNCTION("""COMPUTED_VALUE"""),2)</f>
        <v>2</v>
      </c>
      <c r="B15" s="6" t="str">
        <f ca="1">IFERROR(__xludf.DUMMYFUNCTION("""COMPUTED_VALUE"""),"Ball")</f>
        <v>Ball</v>
      </c>
      <c r="C15" s="6" t="str">
        <f ca="1">IFERROR(__xludf.DUMMYFUNCTION("""COMPUTED_VALUE"""),"Liz")</f>
        <v>Liz</v>
      </c>
      <c r="D15" s="6" t="str">
        <f ca="1">IFERROR(__xludf.DUMMYFUNCTION("""COMPUTED_VALUE"""),"Female")</f>
        <v>Female</v>
      </c>
      <c r="E15" s="6" t="str">
        <f ca="1">IFERROR(__xludf.DUMMYFUNCTION("""COMPUTED_VALUE"""),"TT")</f>
        <v>TT</v>
      </c>
      <c r="F15" s="6" t="str">
        <f ca="1">IFERROR(__xludf.DUMMYFUNCTION("""COMPUTED_VALUE"""),"Edinburgh Road Club")</f>
        <v>Edinburgh Road Club</v>
      </c>
      <c r="G15" s="7">
        <f ca="1">IFERROR(__xludf.DUMMYFUNCTION("""COMPUTED_VALUE"""),0.0184722222220443)</f>
        <v>1.84722222220443E-2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>
        <f ca="1">IFERROR(__xludf.DUMMYFUNCTION("""COMPUTED_VALUE"""),1)</f>
        <v>1</v>
      </c>
      <c r="B16" s="6" t="str">
        <f ca="1">IFERROR(__xludf.DUMMYFUNCTION("""COMPUTED_VALUE"""),"Daly")</f>
        <v>Daly</v>
      </c>
      <c r="C16" s="6" t="str">
        <f ca="1">IFERROR(__xludf.DUMMYFUNCTION("""COMPUTED_VALUE"""),"Euan")</f>
        <v>Euan</v>
      </c>
      <c r="D16" s="6" t="str">
        <f ca="1">IFERROR(__xludf.DUMMYFUNCTION("""COMPUTED_VALUE"""),"Open")</f>
        <v>Open</v>
      </c>
      <c r="E16" s="6" t="str">
        <f ca="1">IFERROR(__xludf.DUMMYFUNCTION("""COMPUTED_VALUE"""),"RB")</f>
        <v>RB</v>
      </c>
      <c r="F16" s="6" t="str">
        <f ca="1">IFERROR(__xludf.DUMMYFUNCTION("""COMPUTED_VALUE"""),"Musselburgh RCC")</f>
        <v>Musselburgh RCC</v>
      </c>
      <c r="G16" s="7">
        <f ca="1">IFERROR(__xludf.DUMMYFUNCTION("""COMPUTED_VALUE"""),0.0186458333337213)</f>
        <v>1.8645833333721301E-2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>
        <f ca="1">IFERROR(__xludf.DUMMYFUNCTION("""COMPUTED_VALUE"""),16)</f>
        <v>16</v>
      </c>
      <c r="B17" s="6" t="str">
        <f ca="1">IFERROR(__xludf.DUMMYFUNCTION("""COMPUTED_VALUE"""),"Davis")</f>
        <v>Davis</v>
      </c>
      <c r="C17" s="6" t="str">
        <f ca="1">IFERROR(__xludf.DUMMYFUNCTION("""COMPUTED_VALUE"""),"Paul")</f>
        <v>Paul</v>
      </c>
      <c r="D17" s="6" t="str">
        <f ca="1">IFERROR(__xludf.DUMMYFUNCTION("""COMPUTED_VALUE"""),"Open")</f>
        <v>Open</v>
      </c>
      <c r="E17" s="6" t="str">
        <f ca="1">IFERROR(__xludf.DUMMYFUNCTION("""COMPUTED_VALUE"""),"TT")</f>
        <v>TT</v>
      </c>
      <c r="F17" s="6" t="str">
        <f ca="1">IFERROR(__xludf.DUMMYFUNCTION("""COMPUTED_VALUE"""),"Veloclub Edinburgh")</f>
        <v>Veloclub Edinburgh</v>
      </c>
      <c r="G17" s="7">
        <f ca="1">IFERROR(__xludf.DUMMYFUNCTION("""COMPUTED_VALUE"""),0.0186689814800047)</f>
        <v>1.86689814800047E-2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>
        <f ca="1">IFERROR(__xludf.DUMMYFUNCTION("""COMPUTED_VALUE"""),4)</f>
        <v>4</v>
      </c>
      <c r="B18" s="6" t="str">
        <f ca="1">IFERROR(__xludf.DUMMYFUNCTION("""COMPUTED_VALUE"""),"Miller")</f>
        <v>Miller</v>
      </c>
      <c r="C18" s="6" t="str">
        <f ca="1">IFERROR(__xludf.DUMMYFUNCTION("""COMPUTED_VALUE"""),"Chris")</f>
        <v>Chris</v>
      </c>
      <c r="D18" s="6" t="str">
        <f ca="1">IFERROR(__xludf.DUMMYFUNCTION("""COMPUTED_VALUE"""),"Open")</f>
        <v>Open</v>
      </c>
      <c r="E18" s="6" t="str">
        <f ca="1">IFERROR(__xludf.DUMMYFUNCTION("""COMPUTED_VALUE"""),"RB")</f>
        <v>RB</v>
      </c>
      <c r="F18" s="6" t="str">
        <f ca="1">IFERROR(__xludf.DUMMYFUNCTION("""COMPUTED_VALUE"""),"#I have no club")</f>
        <v>#I have no club</v>
      </c>
      <c r="G18" s="7" t="str">
        <f ca="1">IFERROR(__xludf.DUMMYFUNCTION("""COMPUTED_VALUE"""),"DNF")</f>
        <v>DNF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>
        <f ca="1">IFERROR(__xludf.DUMMYFUNCTION("""COMPUTED_VALUE"""),15)</f>
        <v>15</v>
      </c>
      <c r="B19" s="6" t="str">
        <f ca="1">IFERROR(__xludf.DUMMYFUNCTION("""COMPUTED_VALUE"""),"Pemberton")</f>
        <v>Pemberton</v>
      </c>
      <c r="C19" s="6" t="str">
        <f ca="1">IFERROR(__xludf.DUMMYFUNCTION("""COMPUTED_VALUE"""),"Oliver")</f>
        <v>Oliver</v>
      </c>
      <c r="D19" s="6" t="str">
        <f ca="1">IFERROR(__xludf.DUMMYFUNCTION("""COMPUTED_VALUE"""),"Open")</f>
        <v>Open</v>
      </c>
      <c r="E19" s="6" t="str">
        <f ca="1">IFERROR(__xludf.DUMMYFUNCTION("""COMPUTED_VALUE"""),"RB")</f>
        <v>RB</v>
      </c>
      <c r="F19" s="6" t="str">
        <f ca="1">IFERROR(__xludf.DUMMYFUNCTION("""COMPUTED_VALUE"""),"Musselburgh RCC")</f>
        <v>Musselburgh RCC</v>
      </c>
      <c r="G19" s="7" t="str">
        <f ca="1">IFERROR(__xludf.DUMMYFUNCTION("""COMPUTED_VALUE"""),"DNF")</f>
        <v>DNF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 t="str">
        <f ca="1">IFERROR(__xludf.DUMMYFUNCTION("""COMPUTED_VALUE"""),"")</f>
        <v/>
      </c>
      <c r="B20" s="6" t="str">
        <f ca="1">IFERROR(__xludf.DUMMYFUNCTION("""COMPUTED_VALUE"""),"")</f>
        <v/>
      </c>
      <c r="C20" s="6" t="str">
        <f ca="1">IFERROR(__xludf.DUMMYFUNCTION("""COMPUTED_VALUE"""),"")</f>
        <v/>
      </c>
      <c r="D20" s="6" t="str">
        <f ca="1">IFERROR(__xludf.DUMMYFUNCTION("""COMPUTED_VALUE"""),"")</f>
        <v/>
      </c>
      <c r="E20" s="6" t="str">
        <f ca="1">IFERROR(__xludf.DUMMYFUNCTION("""COMPUTED_VALUE"""),"")</f>
        <v/>
      </c>
      <c r="F20" s="6" t="str">
        <f ca="1">IFERROR(__xludf.DUMMYFUNCTION("""COMPUTED_VALUE"""),"")</f>
        <v/>
      </c>
      <c r="G20" s="7" t="str">
        <f ca="1">IFERROR(__xludf.DUMMYFUNCTION("""COMPUTED_VALUE"""),"")</f>
        <v/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</sheetData>
  <mergeCells count="1">
    <mergeCell ref="A1:B1"/>
  </mergeCells>
  <dataValidations count="1">
    <dataValidation type="list" allowBlank="1" showErrorMessage="1" sqref="G1" xr:uid="{00000000-0002-0000-07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10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2024-09-08T20:55:58Z</dcterms:modified>
</cp:coreProperties>
</file>