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4/"/>
    </mc:Choice>
  </mc:AlternateContent>
  <xr:revisionPtr revIDLastSave="3" documentId="8_{B4FF3100-1954-4EBD-BA9A-D321177A121B}" xr6:coauthVersionLast="47" xr6:coauthVersionMax="47" xr10:uidLastSave="{9973288D-C964-4745-874D-64CEF57E0251}"/>
  <bookViews>
    <workbookView xWindow="-108" yWindow="-108" windowWidth="23256" windowHeight="12456" xr2:uid="{00000000-000D-0000-FFFF-FFFF00000000}"/>
  </bookViews>
  <sheets>
    <sheet name="Week 4" sheetId="14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S215" i="19"/>
  <c r="R215" i="19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S91" i="19"/>
  <c r="R91" i="19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S71" i="19"/>
  <c r="R71" i="19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S65" i="19"/>
  <c r="R65" i="19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S56" i="19"/>
  <c r="R56" i="19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S45" i="19"/>
  <c r="R45" i="19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1" i="14"/>
  <c r="F11" i="14"/>
  <c r="E11" i="14"/>
  <c r="D11" i="14"/>
  <c r="C11" i="14"/>
  <c r="B11" i="14"/>
  <c r="A11" i="14"/>
  <c r="G10" i="14"/>
  <c r="F10" i="14"/>
  <c r="E10" i="14"/>
  <c r="D10" i="14"/>
  <c r="C10" i="14"/>
  <c r="B10" i="14"/>
  <c r="A10" i="14"/>
  <c r="G9" i="14"/>
  <c r="F9" i="14"/>
  <c r="E9" i="14"/>
  <c r="D9" i="14"/>
  <c r="C9" i="14"/>
  <c r="B9" i="14"/>
  <c r="A9" i="14"/>
  <c r="G8" i="14"/>
  <c r="F8" i="14"/>
  <c r="E8" i="14"/>
  <c r="D8" i="14"/>
  <c r="C8" i="14"/>
  <c r="B8" i="14"/>
  <c r="A8" i="14"/>
  <c r="G7" i="14"/>
  <c r="F7" i="14"/>
  <c r="E7" i="14"/>
  <c r="D7" i="14"/>
  <c r="C7" i="14"/>
  <c r="B7" i="14"/>
  <c r="A7" i="14"/>
  <c r="G6" i="14"/>
  <c r="F6" i="14"/>
  <c r="E6" i="14"/>
  <c r="D6" i="14"/>
  <c r="C6" i="14"/>
  <c r="B6" i="14"/>
  <c r="A6" i="14"/>
  <c r="G5" i="14"/>
  <c r="F5" i="14"/>
  <c r="E5" i="14"/>
  <c r="D5" i="14"/>
  <c r="C5" i="14"/>
  <c r="B5" i="14"/>
  <c r="A5" i="14"/>
  <c r="G4" i="14"/>
  <c r="F4" i="14"/>
  <c r="E4" i="14"/>
  <c r="D4" i="14"/>
  <c r="C4" i="14"/>
  <c r="B4" i="14"/>
  <c r="A4" i="14"/>
  <c r="G3" i="14"/>
  <c r="F3" i="14"/>
  <c r="E3" i="14"/>
  <c r="D3" i="14"/>
  <c r="C3" i="14"/>
  <c r="B3" i="14"/>
  <c r="A3" i="14"/>
  <c r="G2" i="14"/>
  <c r="F2" i="14"/>
  <c r="E2" i="14"/>
  <c r="D2" i="14"/>
  <c r="C2" i="14"/>
  <c r="B2" i="14"/>
  <c r="A2" i="14"/>
  <c r="I1" i="14"/>
  <c r="F1" i="14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<sst xmlns="http://schemas.openxmlformats.org/spreadsheetml/2006/main" count="1068" uniqueCount="346">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</sst>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2:G13">
  <tableColumns count="7">
    <tableColumn id="1" xr3:uid="{00000000-0010-0000-0D00-000001000000}" name="No"/>
    <tableColumn id="2" xr3:uid="{00000000-0010-0000-0D00-000002000000}" name="Last Name"/>
    <tableColumn id="3" xr3:uid="{00000000-0010-0000-0D00-000003000000}" name="First Name"/>
    <tableColumn id="4" xr3:uid="{00000000-0010-0000-0D00-000004000000}" name="Category"/>
    <tableColumn id="5" xr3:uid="{00000000-0010-0000-0D00-000005000000}" name="Bike"/>
    <tableColumn id="6" xr3:uid="{00000000-0010-0000-0D00-000006000000}" name="Club"/>
    <tableColumn id="7" xr3:uid="{00000000-0010-0000-0D00-000007000000}" name="Time (mm:ss)"/>
  </tableColumns>
  <tableStyleInfo name="Week 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X1000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3" max="4" width="20" customWidth="1"/>
    <col min="5" max="5" width="14" customWidth="1"/>
    <col min="6" max="6" width="24.4414062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45448</v>
      </c>
      <c r="G1" s="5" t="s">
        <v>14</v>
      </c>
      <c r="H1" s="6"/>
      <c r="I1" s="6">
        <f>VLOOKUP(G1,Week_Event,2,FALSE())</f>
        <v>14839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IFERROR(__xludf.DUMMYFUNCTION("""COMPUTED_VALUE"""),8)</f>
        <v>8</v>
      </c>
      <c r="B3" s="6" t="str">
        <f ca="1">IFERROR(__xludf.DUMMYFUNCTION("""COMPUTED_VALUE"""),"Pemberton")</f>
        <v>Pemberton</v>
      </c>
      <c r="C3" s="6" t="str">
        <f ca="1">IFERROR(__xludf.DUMMYFUNCTION("""COMPUTED_VALUE"""),"Oliver")</f>
        <v>Oliver</v>
      </c>
      <c r="D3" s="6" t="str">
        <f ca="1">IFERROR(__xludf.DUMMYFUNCTION("""COMPUTED_VALUE"""),"Open")</f>
        <v>Open</v>
      </c>
      <c r="E3" s="6" t="str">
        <f ca="1">IFERROR(__xludf.DUMMYFUNCTION("""COMPUTED_VALUE"""),"RB")</f>
        <v>RB</v>
      </c>
      <c r="F3" s="6" t="str">
        <f ca="1">IFERROR(__xludf.DUMMYFUNCTION("""COMPUTED_VALUE"""),"Musselburgh RCC")</f>
        <v>Musselburgh RCC</v>
      </c>
      <c r="G3" s="7">
        <f ca="1">IFERROR(__xludf.DUMMYFUNCTION("""COMPUTED_VALUE"""),0.0153703703690553)</f>
        <v>1.53703703690553E-2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IFERROR(__xludf.DUMMYFUNCTION("""COMPUTED_VALUE"""),7)</f>
        <v>7</v>
      </c>
      <c r="B4" s="6" t="str">
        <f ca="1">IFERROR(__xludf.DUMMYFUNCTION("""COMPUTED_VALUE"""),"Teenan")</f>
        <v>Teenan</v>
      </c>
      <c r="C4" s="6" t="str">
        <f ca="1">IFERROR(__xludf.DUMMYFUNCTION("""COMPUTED_VALUE"""),"Oliver")</f>
        <v>Oliver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IFERROR(__xludf.DUMMYFUNCTION("""COMPUTED_VALUE"""),"Bournemouth Jubilee Whs")</f>
        <v>Bournemouth Jubilee Whs</v>
      </c>
      <c r="G4" s="7">
        <f ca="1">IFERROR(__xludf.DUMMYFUNCTION("""COMPUTED_VALUE"""),0.015729166665551)</f>
        <v>1.5729166665550999E-2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IFERROR(__xludf.DUMMYFUNCTION("""COMPUTED_VALUE"""),9)</f>
        <v>9</v>
      </c>
      <c r="B5" s="6" t="str">
        <f ca="1">IFERROR(__xludf.DUMMYFUNCTION("""COMPUTED_VALUE"""),"Canney")</f>
        <v>Canney</v>
      </c>
      <c r="C5" s="6" t="str">
        <f ca="1">IFERROR(__xludf.DUMMYFUNCTION("""COMPUTED_VALUE"""),"Steve")</f>
        <v>Steve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IFERROR(__xludf.DUMMYFUNCTION("""COMPUTED_VALUE"""),0.0164814814816054)</f>
        <v>1.6481481481605401E-2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IFERROR(__xludf.DUMMYFUNCTION("""COMPUTED_VALUE"""),6)</f>
        <v>6</v>
      </c>
      <c r="B6" s="6" t="str">
        <f ca="1">IFERROR(__xludf.DUMMYFUNCTION("""COMPUTED_VALUE"""),"Cockerline")</f>
        <v>Cockerline</v>
      </c>
      <c r="C6" s="6" t="str">
        <f ca="1">IFERROR(__xludf.DUMMYFUNCTION("""COMPUTED_VALUE"""),"Rob")</f>
        <v>Rob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IFERROR(__xludf.DUMMYFUNCTION("""COMPUTED_VALUE"""),"#I have no club")</f>
        <v>#I have no club</v>
      </c>
      <c r="G6" s="7">
        <f ca="1">IFERROR(__xludf.DUMMYFUNCTION("""COMPUTED_VALUE"""),0.0168287037049594)</f>
        <v>1.68287037049594E-2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IFERROR(__xludf.DUMMYFUNCTION("""COMPUTED_VALUE"""),5)</f>
        <v>5</v>
      </c>
      <c r="B7" s="6" t="str">
        <f ca="1">IFERROR(__xludf.DUMMYFUNCTION("""COMPUTED_VALUE"""),"Hellewell")</f>
        <v>Hellewell</v>
      </c>
      <c r="C7" s="6" t="str">
        <f ca="1">IFERROR(__xludf.DUMMYFUNCTION("""COMPUTED_VALUE"""),"Simon")</f>
        <v>Simon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IFERROR(__xludf.DUMMYFUNCTION("""COMPUTED_VALUE"""),"Edinburgh Road Club")</f>
        <v>Edinburgh Road Club</v>
      </c>
      <c r="G7" s="7">
        <f ca="1">IFERROR(__xludf.DUMMYFUNCTION("""COMPUTED_VALUE"""),0.0173032407401478)</f>
        <v>1.7303240740147802E-2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IFERROR(__xludf.DUMMYFUNCTION("""COMPUTED_VALUE"""),4)</f>
        <v>4</v>
      </c>
      <c r="B8" s="6" t="str">
        <f ca="1">IFERROR(__xludf.DUMMYFUNCTION("""COMPUTED_VALUE"""),"Jordan")</f>
        <v>Jordan</v>
      </c>
      <c r="C8" s="6" t="str">
        <f ca="1">IFERROR(__xludf.DUMMYFUNCTION("""COMPUTED_VALUE"""),"Jamie")</f>
        <v>Jamie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IFERROR(__xludf.DUMMYFUNCTION("""COMPUTED_VALUE"""),"#I have no club")</f>
        <v>#I have no club</v>
      </c>
      <c r="G8" s="7">
        <f ca="1">IFERROR(__xludf.DUMMYFUNCTION("""COMPUTED_VALUE"""),0.0174305555556202)</f>
        <v>1.74305555556202E-2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IFERROR(__xludf.DUMMYFUNCTION("""COMPUTED_VALUE"""),1)</f>
        <v>1</v>
      </c>
      <c r="B9" s="6" t="str">
        <f ca="1">IFERROR(__xludf.DUMMYFUNCTION("""COMPUTED_VALUE"""),"Graham ")</f>
        <v xml:space="preserve">Graham </v>
      </c>
      <c r="C9" s="6" t="str">
        <f ca="1">IFERROR(__xludf.DUMMYFUNCTION("""COMPUTED_VALUE"""),"Elizabeth ")</f>
        <v xml:space="preserve">Elizabeth </v>
      </c>
      <c r="D9" s="6" t="str">
        <f ca="1">IFERROR(__xludf.DUMMYFUNCTION("""COMPUTED_VALUE"""),"Female")</f>
        <v>Female</v>
      </c>
      <c r="E9" s="6" t="str">
        <f ca="1">IFERROR(__xludf.DUMMYFUNCTION("""COMPUTED_VALUE"""),"TBD")</f>
        <v>TBD</v>
      </c>
      <c r="F9" s="6" t="str">
        <f ca="1">IFERROR(__xludf.DUMMYFUNCTION("""COMPUTED_VALUE"""),"Edinburgh Road Club")</f>
        <v>Edinburgh Road Club</v>
      </c>
      <c r="G9" s="7" t="str">
        <f ca="1">IFERROR(__xludf.DUMMYFUNCTION("""COMPUTED_VALUE"""),"DNS")</f>
        <v>DNS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IFERROR(__xludf.DUMMYFUNCTION("""COMPUTED_VALUE"""),2)</f>
        <v>2</v>
      </c>
      <c r="B10" s="6" t="str">
        <f ca="1">IFERROR(__xludf.DUMMYFUNCTION("""COMPUTED_VALUE"""),"Dickie")</f>
        <v>Dickie</v>
      </c>
      <c r="C10" s="6" t="str">
        <f ca="1">IFERROR(__xludf.DUMMYFUNCTION("""COMPUTED_VALUE"""),"Ross")</f>
        <v>Ross</v>
      </c>
      <c r="D10" s="6" t="str">
        <f ca="1">IFERROR(__xludf.DUMMYFUNCTION("""COMPUTED_VALUE"""),"Open")</f>
        <v>Open</v>
      </c>
      <c r="E10" s="6" t="str">
        <f ca="1">IFERROR(__xludf.DUMMYFUNCTION("""COMPUTED_VALUE"""),"TT")</f>
        <v>TT</v>
      </c>
      <c r="F10" s="6" t="str">
        <f ca="1">IFERROR(__xludf.DUMMYFUNCTION("""COMPUTED_VALUE"""),"Audax UK")</f>
        <v>Audax UK</v>
      </c>
      <c r="G10" s="7" t="str">
        <f ca="1">IFERROR(__xludf.DUMMYFUNCTION("""COMPUTED_VALUE"""),"DNS")</f>
        <v>DNS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IFERROR(__xludf.DUMMYFUNCTION("""COMPUTED_VALUE"""),3)</f>
        <v>3</v>
      </c>
      <c r="B11" s="6" t="str">
        <f ca="1">IFERROR(__xludf.DUMMYFUNCTION("""COMPUTED_VALUE"""),"Paterson")</f>
        <v>Paterson</v>
      </c>
      <c r="C11" s="6" t="str">
        <f ca="1">IFERROR(__xludf.DUMMYFUNCTION("""COMPUTED_VALUE"""),"Angela")</f>
        <v>Angela</v>
      </c>
      <c r="D11" s="6" t="str">
        <f ca="1">IFERROR(__xludf.DUMMYFUNCTION("""COMPUTED_VALUE"""),"Female")</f>
        <v>Female</v>
      </c>
      <c r="E11" s="6" t="str">
        <f ca="1">IFERROR(__xludf.DUMMYFUNCTION("""COMPUTED_VALUE"""),"TT")</f>
        <v>TT</v>
      </c>
      <c r="F11" s="6" t="str">
        <f ca="1">IFERROR(__xludf.DUMMYFUNCTION("""COMPUTED_VALUE"""),"Musselburgh RCC")</f>
        <v>Musselburgh RCC</v>
      </c>
      <c r="G11" s="7" t="str">
        <f ca="1">IFERROR(__xludf.DUMMYFUNCTION("""COMPUTED_VALUE"""),"DNS")</f>
        <v>DNS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/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/>
      <c r="B13" s="6"/>
      <c r="C13" s="6"/>
      <c r="D13" s="6"/>
      <c r="E13" s="6"/>
      <c r="F13" s="6"/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/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1">
    <mergeCell ref="A1:B1"/>
  </mergeCells>
  <dataValidations count="1">
    <dataValidation type="list" allowBlank="1" showErrorMessage="1" sqref="G1" xr:uid="{00000000-0002-0000-0D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4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2024-09-08T20:47:57Z</dcterms:modified>
</cp:coreProperties>
</file>